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<sst xmlns="http://schemas.openxmlformats.org/spreadsheetml/2006/main" count="399" uniqueCount="116">
  <si>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</si>
  <si>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</si>
  <si>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</si>
  <si>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</si>
  <si>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</si>
  <si>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</si>
  <si>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</si>
  <si>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</si>
  <si>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</si>
  <si>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</si>
  <si>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</si>
  <si>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</si>
  <si>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</si>
  <si>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</si>
  <si>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Вишневая</t>
  </si>
  <si>
    <t>01.05.2015 г.</t>
  </si>
  <si>
    <t>ИТОГО ПО ДОМУ</t>
  </si>
  <si>
    <t>Январь 2019 г.</t>
  </si>
  <si>
    <t>Вид работ</t>
  </si>
  <si>
    <t>Место проведения работ</t>
  </si>
  <si>
    <t>Сумма</t>
  </si>
  <si>
    <t xml:space="preserve">Засыпка ямы щебнем </t>
  </si>
  <si>
    <t>Вишневая ,11</t>
  </si>
  <si>
    <t xml:space="preserve">во дворе дома </t>
  </si>
  <si>
    <t>Смена трубопровода ф 25мм</t>
  </si>
  <si>
    <t>кв.69 (подводка к радиатору ЦО п/п)</t>
  </si>
  <si>
    <t>ИТОГО</t>
  </si>
  <si>
    <t>Февраль 2019г.</t>
  </si>
  <si>
    <t xml:space="preserve">Проверка технического состояния вентиляционных каналов </t>
  </si>
  <si>
    <t>кв.2,7,9,41,45,58,53,60</t>
  </si>
  <si>
    <t xml:space="preserve">Смена запорной арматуры на ГВС (ввод крана на УУТЭ) </t>
  </si>
  <si>
    <t>подвал</t>
  </si>
  <si>
    <t xml:space="preserve">Смена трубопровода ф 32,20 мм </t>
  </si>
  <si>
    <t>кв.47-59 ГВС п/п</t>
  </si>
  <si>
    <t>Смена трубопровода ф 32 мм</t>
  </si>
  <si>
    <t xml:space="preserve">кв.47-59 ХВС п/п </t>
  </si>
  <si>
    <t>март 2019г.</t>
  </si>
  <si>
    <t>Вишневая 11</t>
  </si>
  <si>
    <t>Вишневая, 11</t>
  </si>
  <si>
    <t>АПРЕЛЬ 2019 г.</t>
  </si>
  <si>
    <t>смена трубопровода ф 32мм</t>
  </si>
  <si>
    <t>смена трубопровода ф32мм</t>
  </si>
  <si>
    <t>кв.47-59 ХВС п/п</t>
  </si>
  <si>
    <t>восстановление балконных плит</t>
  </si>
  <si>
    <t>кв.59,56</t>
  </si>
  <si>
    <t>Май 2019г.</t>
  </si>
  <si>
    <t>утепление и герметизация меж.панельных швов</t>
  </si>
  <si>
    <t>кв.4</t>
  </si>
  <si>
    <t>переустановка эл.счетчика с квартиры в этажнй щит</t>
  </si>
  <si>
    <t>кв.61</t>
  </si>
  <si>
    <t>установка антимагнитных пломб жилого дома (опломбировка ИПУ)</t>
  </si>
  <si>
    <t>Июнь 2019г.</t>
  </si>
  <si>
    <t>смена трубопровода ф 110мм</t>
  </si>
  <si>
    <t>кв.4,7 ЦК</t>
  </si>
  <si>
    <t>Гидравлические испытания внутридомовой системы ЦО</t>
  </si>
  <si>
    <t xml:space="preserve">смена эл.счетчика на квартиру </t>
  </si>
  <si>
    <t>кв.71</t>
  </si>
  <si>
    <t>кв.51</t>
  </si>
  <si>
    <t>Июль 2019г.</t>
  </si>
  <si>
    <t>кв.2,4,5,6,9,11,15,16,22,23,30,33,35,36,38,39,40,42,44,45,62,66,73</t>
  </si>
  <si>
    <t>кв.27,46,48,55,56,63</t>
  </si>
  <si>
    <t>ремонт мягкой кровли</t>
  </si>
  <si>
    <t>над квартирами №43,44,45</t>
  </si>
  <si>
    <t>Август 2019г.</t>
  </si>
  <si>
    <t>закрытие оголовков вентиляционных каналов сеткой</t>
  </si>
  <si>
    <t>сентябрь 2019г.</t>
  </si>
  <si>
    <t>кв.62 ХВС п/п</t>
  </si>
  <si>
    <t>проверка технического состояния вентиляционных каналов с помощью видеоаппаратуры. Очистка с пробивкой вентиляционных каналов</t>
  </si>
  <si>
    <t>Вишневая,11</t>
  </si>
  <si>
    <t>кв.70</t>
  </si>
  <si>
    <t>октябрь 2019г.</t>
  </si>
  <si>
    <t>кв.1,65,59,71</t>
  </si>
  <si>
    <t>ноябрь 2019г.</t>
  </si>
  <si>
    <t>декабрь 2019г.</t>
  </si>
  <si>
    <t>ВСЕГО</t>
  </si>
  <si>
    <t>Т/О УУТЭ ЦО и ГВС</t>
  </si>
  <si>
    <t>Т/О  ОПУЭ</t>
  </si>
  <si>
    <t>Смена трубопровода ф 32 мм ХВС п/п</t>
  </si>
  <si>
    <t xml:space="preserve">кв.45 </t>
  </si>
  <si>
    <t>Установка крана шарового ф 20мм ХВС</t>
  </si>
  <si>
    <t>кв.56</t>
  </si>
  <si>
    <t xml:space="preserve">Очистка кровли от снега ,размораживание ливневок на жилом доме </t>
  </si>
  <si>
    <t>над подъездами №1,3,5</t>
  </si>
  <si>
    <t>Февраль 2019 г</t>
  </si>
  <si>
    <t xml:space="preserve">Обходы и осмотры инженерных коммуникаций </t>
  </si>
  <si>
    <t>ремонт электроосвещения (смена лампы) жилого дома</t>
  </si>
  <si>
    <t xml:space="preserve">для ПСД </t>
  </si>
  <si>
    <t>апрель 2019г.</t>
  </si>
  <si>
    <t>проверка электросчетчиков</t>
  </si>
  <si>
    <t>кв. с 1 по 75 (все квартиры в ж/д)</t>
  </si>
  <si>
    <t>Закрытие отопительного периода(слив воды из системы)</t>
  </si>
  <si>
    <t>май 2019г.</t>
  </si>
  <si>
    <t>дезинсекция подвальных помещений</t>
  </si>
  <si>
    <t>покос придомовой территории</t>
  </si>
  <si>
    <t>июнь 2019г.</t>
  </si>
  <si>
    <t>замена муфты на подводку к батарее</t>
  </si>
  <si>
    <t>смена трубопровода ф 57мм</t>
  </si>
  <si>
    <t>подвал ЦО</t>
  </si>
  <si>
    <t>изготовление и установка ограждения мусорной площадки (прошу добавить в лицевой счет по статье т/о за февраль 2019г)</t>
  </si>
  <si>
    <t>кв.44ЦК</t>
  </si>
  <si>
    <t>кв.20,21,25,26,27,34,36,50,53-58,60,62-73,9,56,57,62-73</t>
  </si>
  <si>
    <t>Окраска труб газопровода ж/д</t>
  </si>
  <si>
    <t>техническое обслуживание УУТЭ</t>
  </si>
  <si>
    <t>ЦО и ГВС</t>
  </si>
  <si>
    <t>ремонт электроосвещения (смена лампы) МОП жилого дома</t>
  </si>
  <si>
    <t>4-й подъезд</t>
  </si>
  <si>
    <t>изготовление и установка ограждения мусорной площадки (прошу добавить в лицевой счет по статье т/о за июнь 2019г)</t>
  </si>
  <si>
    <t>изготовление и установка ограждения мусорной площадки (прошу снять с лицевого счета по статье т/о за июнь 2019г)</t>
  </si>
  <si>
    <t>Планово-профилактический ремонт оборудования</t>
  </si>
  <si>
    <t>ремонт электрооборудования (замена автоматических выключателей)</t>
  </si>
  <si>
    <t>установка замка на электрощит</t>
  </si>
  <si>
    <t>3-й подъезд</t>
  </si>
  <si>
    <t>смена трубопровода ф 80 мм</t>
  </si>
  <si>
    <t>ЦО(на элеваторе)</t>
  </si>
  <si>
    <t xml:space="preserve">установка замка на электрощит </t>
  </si>
  <si>
    <t>подготовка к запуску системы ЦО в ж/д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</si>
</sst>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6" fillId="36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/>
    </xf>
    <xf numFmtId="0" fontId="10" fillId="36" borderId="1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36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5" borderId="0" xfId="0" applyFill="1" applyAlignment="1">
      <alignment/>
    </xf>
    <xf numFmtId="0" fontId="13" fillId="0" borderId="10" xfId="0" applyFont="1" applyBorder="1" applyAlignment="1">
      <alignment horizontal="center"/>
    </xf>
    <xf numFmtId="49" fontId="0" fillId="35" borderId="0" xfId="0" applyNumberFormat="1" applyFill="1" applyAlignment="1">
      <alignment wrapText="1"/>
    </xf>
    <xf numFmtId="0" fontId="12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0" fillId="36" borderId="0" xfId="0" applyFont="1" applyFill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11" fillId="35" borderId="10" xfId="0" applyNumberFormat="1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49" fontId="11" fillId="35" borderId="10" xfId="0" applyNumberFormat="1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/>
    </xf>
    <xf numFmtId="164" fontId="1" fillId="35" borderId="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C5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1" t="s">
        <v>1</v>
      </c>
      <c r="B3" s="42" t="s">
        <v>2</v>
      </c>
      <c r="C3" s="42"/>
      <c r="D3" s="43" t="s">
        <v>3</v>
      </c>
      <c r="E3" s="44" t="s">
        <v>4</v>
      </c>
      <c r="F3" s="44" t="s">
        <v>5</v>
      </c>
      <c r="G3" s="43" t="s">
        <v>6</v>
      </c>
      <c r="H3" s="43" t="s">
        <v>7</v>
      </c>
      <c r="I3" s="43" t="s">
        <v>8</v>
      </c>
      <c r="J3" s="44" t="s">
        <v>9</v>
      </c>
      <c r="K3" s="44" t="s">
        <v>10</v>
      </c>
      <c r="L3" s="44" t="s">
        <v>11</v>
      </c>
    </row>
    <row r="4" spans="1:12" ht="29.25" customHeight="1">
      <c r="A4" s="41"/>
      <c r="B4" s="4" t="s">
        <v>12</v>
      </c>
      <c r="C4" s="4" t="s">
        <v>13</v>
      </c>
      <c r="D4" s="43"/>
      <c r="E4" s="43"/>
      <c r="F4" s="44"/>
      <c r="G4" s="43"/>
      <c r="H4" s="43"/>
      <c r="I4" s="43"/>
      <c r="J4" s="43"/>
      <c r="K4" s="43"/>
      <c r="L4" s="44"/>
    </row>
    <row r="5" spans="1:12" ht="15.75">
      <c r="A5" s="5"/>
      <c r="B5" s="6" t="s">
        <v>14</v>
      </c>
      <c r="C5" s="7">
        <v>11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45" t="s">
        <v>16</v>
      </c>
      <c r="C6" s="45"/>
      <c r="D6" s="45"/>
      <c r="E6">
        <v>180717.41</v>
      </c>
      <c r="F6">
        <v>-438960.43</v>
      </c>
      <c r="G6">
        <v>2354775.93</v>
      </c>
      <c r="H6">
        <v>2316549.3</v>
      </c>
      <c r="I6">
        <v>2421201.53</v>
      </c>
      <c r="J6">
        <v>-543612.67</v>
      </c>
      <c r="K6">
        <v>218944.05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9"/>
  <sheetViews>
    <sheetView zoomScale="80" zoomScaleNormal="80" zoomScalePageLayoutView="0" workbookViewId="0" topLeftCell="A1">
      <selection activeCell="E86" sqref="E86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6.140625" style="0" customWidth="1"/>
    <col min="4" max="4" width="34.7109375" style="0" customWidth="1"/>
    <col min="5" max="5" width="20.00390625" style="0" customWidth="1"/>
  </cols>
  <sheetData>
    <row r="1" spans="1:5" ht="18">
      <c r="A1" s="46" t="s">
        <v>17</v>
      </c>
      <c r="B1" s="46"/>
      <c r="C1" s="46"/>
      <c r="D1" s="46"/>
      <c r="E1" s="46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14.25">
      <c r="A3" s="12">
        <v>1</v>
      </c>
      <c r="B3" s="13" t="s">
        <v>21</v>
      </c>
      <c r="C3" s="12" t="s">
        <v>22</v>
      </c>
      <c r="D3" s="14" t="s">
        <v>23</v>
      </c>
      <c r="E3" s="12">
        <f>4268</f>
        <v>4268</v>
      </c>
    </row>
    <row r="4" spans="1:5" ht="28.5">
      <c r="A4" s="12">
        <v>2</v>
      </c>
      <c r="B4" s="12" t="s">
        <v>24</v>
      </c>
      <c r="C4" s="12" t="s">
        <v>22</v>
      </c>
      <c r="D4" s="15" t="s">
        <v>25</v>
      </c>
      <c r="E4" s="12">
        <f>1851.69</f>
        <v>1851.69</v>
      </c>
    </row>
    <row r="5" spans="1:5" ht="14.25">
      <c r="A5" s="12">
        <v>3</v>
      </c>
      <c r="B5" s="15"/>
      <c r="C5" s="12"/>
      <c r="D5" s="15"/>
      <c r="E5" s="12"/>
    </row>
    <row r="6" spans="1:5" ht="14.25">
      <c r="A6" s="12"/>
      <c r="B6" s="12"/>
      <c r="C6" s="12"/>
      <c r="D6" s="15"/>
      <c r="E6" s="12"/>
    </row>
    <row r="7" spans="1:5" ht="15">
      <c r="A7" s="16"/>
      <c r="B7" s="16" t="s">
        <v>26</v>
      </c>
      <c r="C7" s="16"/>
      <c r="D7" s="16"/>
      <c r="E7" s="16">
        <f>E3+E4</f>
        <v>6119.6900000000005</v>
      </c>
    </row>
    <row r="8" spans="1:5" ht="18">
      <c r="A8" s="17"/>
      <c r="B8" s="17"/>
      <c r="C8" s="17"/>
      <c r="D8" s="17"/>
      <c r="E8" s="17"/>
    </row>
    <row r="9" spans="1:5" ht="18">
      <c r="A9" s="47" t="s">
        <v>27</v>
      </c>
      <c r="B9" s="47"/>
      <c r="C9" s="47"/>
      <c r="D9" s="47"/>
      <c r="E9" s="9"/>
    </row>
    <row r="10" spans="1:5" ht="15.75">
      <c r="A10" s="10" t="s">
        <v>1</v>
      </c>
      <c r="B10" s="11" t="s">
        <v>18</v>
      </c>
      <c r="C10" s="11" t="s">
        <v>2</v>
      </c>
      <c r="D10" s="11" t="s">
        <v>19</v>
      </c>
      <c r="E10" s="11" t="s">
        <v>20</v>
      </c>
    </row>
    <row r="11" spans="1:5" ht="28.5">
      <c r="A11" s="12">
        <v>1</v>
      </c>
      <c r="B11" s="15" t="s">
        <v>28</v>
      </c>
      <c r="C11" s="12" t="s">
        <v>22</v>
      </c>
      <c r="D11" s="15" t="s">
        <v>29</v>
      </c>
      <c r="E11" s="12">
        <f>1996.8</f>
        <v>1996.8</v>
      </c>
    </row>
    <row r="12" spans="1:5" ht="14.25">
      <c r="A12" s="12">
        <v>2</v>
      </c>
      <c r="B12" s="15"/>
      <c r="C12" s="12" t="s">
        <v>22</v>
      </c>
      <c r="D12" s="12"/>
      <c r="E12" s="12"/>
    </row>
    <row r="13" spans="1:5" ht="28.5">
      <c r="A13" s="12">
        <v>3</v>
      </c>
      <c r="B13" s="15" t="s">
        <v>30</v>
      </c>
      <c r="C13" s="12" t="s">
        <v>22</v>
      </c>
      <c r="D13" s="12" t="s">
        <v>31</v>
      </c>
      <c r="E13" s="12">
        <f>5122.05</f>
        <v>5122.05</v>
      </c>
    </row>
    <row r="14" spans="1:5" ht="14.25">
      <c r="A14" s="12"/>
      <c r="B14" s="15" t="s">
        <v>32</v>
      </c>
      <c r="C14" s="12" t="s">
        <v>22</v>
      </c>
      <c r="D14" s="12" t="s">
        <v>33</v>
      </c>
      <c r="E14" s="12">
        <f>22738.29</f>
        <v>22738.29</v>
      </c>
    </row>
    <row r="15" spans="1:5" ht="14.25">
      <c r="A15" s="12"/>
      <c r="B15" s="15" t="s">
        <v>34</v>
      </c>
      <c r="C15" s="12" t="s">
        <v>22</v>
      </c>
      <c r="D15" s="12" t="s">
        <v>35</v>
      </c>
      <c r="E15" s="12">
        <f>10821.96</f>
        <v>10821.96</v>
      </c>
    </row>
    <row r="16" spans="1:5" ht="15">
      <c r="A16" s="16"/>
      <c r="B16" s="16" t="s">
        <v>26</v>
      </c>
      <c r="C16" s="16"/>
      <c r="D16" s="16"/>
      <c r="E16" s="16">
        <f>E11+E13+E12+E14+E15</f>
        <v>40679.1</v>
      </c>
    </row>
    <row r="17" spans="1:5" ht="18">
      <c r="A17" s="48"/>
      <c r="B17" s="48"/>
      <c r="C17" s="48"/>
      <c r="D17" s="48"/>
      <c r="E17" s="48"/>
    </row>
    <row r="18" spans="1:5" ht="18">
      <c r="A18" s="46" t="s">
        <v>36</v>
      </c>
      <c r="B18" s="46"/>
      <c r="C18" s="46"/>
      <c r="D18" s="46"/>
      <c r="E18" s="46"/>
    </row>
    <row r="19" spans="1:5" ht="15.75">
      <c r="A19" s="10" t="s">
        <v>1</v>
      </c>
      <c r="B19" s="11" t="s">
        <v>18</v>
      </c>
      <c r="C19" s="11" t="s">
        <v>2</v>
      </c>
      <c r="D19" s="11" t="s">
        <v>19</v>
      </c>
      <c r="E19" s="11" t="s">
        <v>20</v>
      </c>
    </row>
    <row r="20" spans="1:5" ht="14.25">
      <c r="A20" s="12">
        <v>1</v>
      </c>
      <c r="B20" s="14"/>
      <c r="C20" s="12" t="s">
        <v>37</v>
      </c>
      <c r="D20" s="12"/>
      <c r="E20" s="12"/>
    </row>
    <row r="21" spans="1:5" ht="14.25">
      <c r="A21" s="12">
        <v>2</v>
      </c>
      <c r="B21" s="14"/>
      <c r="C21" s="12" t="s">
        <v>38</v>
      </c>
      <c r="D21" s="14"/>
      <c r="E21" s="12"/>
    </row>
    <row r="22" spans="1:5" ht="14.25">
      <c r="A22" s="12"/>
      <c r="B22" s="15"/>
      <c r="C22" s="12"/>
      <c r="D22" s="12"/>
      <c r="E22" s="12"/>
    </row>
    <row r="23" spans="1:5" ht="15">
      <c r="A23" s="16"/>
      <c r="B23" s="16" t="s">
        <v>26</v>
      </c>
      <c r="C23" s="16"/>
      <c r="D23" s="16"/>
      <c r="E23" s="16">
        <f>E20+E21</f>
        <v>0</v>
      </c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20.25" customHeight="1">
      <c r="A26" s="49" t="s">
        <v>39</v>
      </c>
      <c r="B26" s="49"/>
      <c r="C26" s="49"/>
      <c r="D26" s="49"/>
      <c r="E26" s="49"/>
    </row>
    <row r="27" spans="1:5" ht="15.75">
      <c r="A27" s="10" t="s">
        <v>1</v>
      </c>
      <c r="B27" s="11" t="s">
        <v>18</v>
      </c>
      <c r="C27" s="11" t="s">
        <v>2</v>
      </c>
      <c r="D27" s="11" t="s">
        <v>19</v>
      </c>
      <c r="E27" s="11" t="s">
        <v>20</v>
      </c>
    </row>
    <row r="28" spans="1:5" ht="14.25">
      <c r="A28" s="12">
        <v>1</v>
      </c>
      <c r="B28" s="13" t="s">
        <v>40</v>
      </c>
      <c r="C28" s="13" t="s">
        <v>38</v>
      </c>
      <c r="D28" s="13" t="s">
        <v>33</v>
      </c>
      <c r="E28" s="19">
        <v>25000.43</v>
      </c>
    </row>
    <row r="29" spans="1:5" ht="14.25">
      <c r="A29" s="12">
        <v>2</v>
      </c>
      <c r="B29" s="20" t="s">
        <v>41</v>
      </c>
      <c r="C29" s="12" t="s">
        <v>38</v>
      </c>
      <c r="D29" s="14" t="s">
        <v>42</v>
      </c>
      <c r="E29" s="12">
        <v>11699.46</v>
      </c>
    </row>
    <row r="30" spans="1:5" ht="14.25">
      <c r="A30" s="12">
        <v>3</v>
      </c>
      <c r="B30" s="15" t="s">
        <v>43</v>
      </c>
      <c r="C30" s="12" t="s">
        <v>22</v>
      </c>
      <c r="D30" s="12" t="s">
        <v>44</v>
      </c>
      <c r="E30" s="12">
        <v>25026.5</v>
      </c>
    </row>
    <row r="31" spans="1:5" ht="15">
      <c r="A31" s="16"/>
      <c r="B31" s="16" t="s">
        <v>26</v>
      </c>
      <c r="C31" s="16"/>
      <c r="D31" s="16"/>
      <c r="E31" s="16">
        <f>E28+E29+E30</f>
        <v>61726.39</v>
      </c>
    </row>
    <row r="32" spans="1:5" ht="15">
      <c r="A32" s="18"/>
      <c r="B32" s="18"/>
      <c r="C32" s="18"/>
      <c r="D32" s="18"/>
      <c r="E32" s="18"/>
    </row>
    <row r="33" spans="1:5" ht="15">
      <c r="A33" s="18"/>
      <c r="B33" s="18"/>
      <c r="C33" s="18"/>
      <c r="D33" s="18"/>
      <c r="E33" s="18"/>
    </row>
    <row r="34" spans="1:5" ht="18" customHeight="1">
      <c r="A34" s="49" t="s">
        <v>45</v>
      </c>
      <c r="B34" s="49"/>
      <c r="C34" s="49"/>
      <c r="D34" s="49"/>
      <c r="E34" s="49"/>
    </row>
    <row r="35" spans="1:5" ht="15.75">
      <c r="A35" s="10" t="s">
        <v>1</v>
      </c>
      <c r="B35" s="11" t="s">
        <v>18</v>
      </c>
      <c r="C35" s="11" t="s">
        <v>2</v>
      </c>
      <c r="D35" s="11" t="s">
        <v>19</v>
      </c>
      <c r="E35" s="11" t="s">
        <v>20</v>
      </c>
    </row>
    <row r="36" spans="1:5" ht="39.75" customHeight="1">
      <c r="A36" s="12">
        <v>1</v>
      </c>
      <c r="B36" s="14" t="s">
        <v>46</v>
      </c>
      <c r="C36" s="12" t="s">
        <v>38</v>
      </c>
      <c r="D36" s="14" t="s">
        <v>47</v>
      </c>
      <c r="E36" s="12">
        <v>19121.49</v>
      </c>
    </row>
    <row r="37" spans="1:5" ht="33" customHeight="1">
      <c r="A37" s="12">
        <v>2</v>
      </c>
      <c r="B37" s="14" t="s">
        <v>48</v>
      </c>
      <c r="C37" s="12" t="s">
        <v>38</v>
      </c>
      <c r="D37" s="14" t="s">
        <v>49</v>
      </c>
      <c r="E37" s="12">
        <v>1850.48</v>
      </c>
    </row>
    <row r="38" spans="1:5" ht="33" customHeight="1">
      <c r="A38" s="12">
        <v>3</v>
      </c>
      <c r="B38" s="14" t="s">
        <v>50</v>
      </c>
      <c r="C38" s="12" t="s">
        <v>38</v>
      </c>
      <c r="D38" s="14"/>
      <c r="E38" s="12">
        <v>2593.44</v>
      </c>
    </row>
    <row r="39" spans="1:5" ht="14.25">
      <c r="A39" s="12">
        <v>4</v>
      </c>
      <c r="B39" s="14"/>
      <c r="C39" s="12" t="s">
        <v>22</v>
      </c>
      <c r="D39" s="14"/>
      <c r="E39" s="12"/>
    </row>
    <row r="40" spans="1:5" ht="15">
      <c r="A40" s="16"/>
      <c r="B40" s="16" t="s">
        <v>26</v>
      </c>
      <c r="C40" s="16"/>
      <c r="D40" s="16"/>
      <c r="E40" s="16">
        <f>SUM(E36:E39)</f>
        <v>23565.41</v>
      </c>
    </row>
    <row r="41" spans="1:5" ht="15">
      <c r="A41" s="18"/>
      <c r="B41" s="18"/>
      <c r="C41" s="18"/>
      <c r="D41" s="18"/>
      <c r="E41" s="18"/>
    </row>
    <row r="42" spans="1:5" ht="18">
      <c r="A42" s="50" t="s">
        <v>51</v>
      </c>
      <c r="B42" s="50"/>
      <c r="C42" s="50"/>
      <c r="D42" s="50"/>
      <c r="E42" s="50"/>
    </row>
    <row r="43" spans="1:5" ht="15.75">
      <c r="A43" s="10" t="s">
        <v>1</v>
      </c>
      <c r="B43" s="11" t="s">
        <v>18</v>
      </c>
      <c r="C43" s="11" t="s">
        <v>2</v>
      </c>
      <c r="D43" s="11" t="s">
        <v>19</v>
      </c>
      <c r="E43" s="11" t="s">
        <v>20</v>
      </c>
    </row>
    <row r="44" spans="1:5" ht="14.25">
      <c r="A44" s="12">
        <v>1</v>
      </c>
      <c r="B44" s="20" t="s">
        <v>52</v>
      </c>
      <c r="C44" s="21" t="s">
        <v>37</v>
      </c>
      <c r="D44" s="21" t="s">
        <v>53</v>
      </c>
      <c r="E44" s="21">
        <v>4490.36</v>
      </c>
    </row>
    <row r="45" spans="1:5" ht="28.5">
      <c r="A45" s="12">
        <v>2</v>
      </c>
      <c r="B45" s="14" t="s">
        <v>54</v>
      </c>
      <c r="C45" s="12" t="s">
        <v>37</v>
      </c>
      <c r="D45" s="12"/>
      <c r="E45" s="12">
        <v>23254.8</v>
      </c>
    </row>
    <row r="46" spans="1:5" ht="14.25">
      <c r="A46" s="12">
        <v>3</v>
      </c>
      <c r="B46" s="12" t="s">
        <v>55</v>
      </c>
      <c r="C46" s="12" t="s">
        <v>22</v>
      </c>
      <c r="D46" s="12" t="s">
        <v>56</v>
      </c>
      <c r="E46" s="12">
        <f>2009.83</f>
        <v>2009.83</v>
      </c>
    </row>
    <row r="47" spans="1:5" ht="14.25">
      <c r="A47" s="12">
        <v>4</v>
      </c>
      <c r="B47" s="12" t="s">
        <v>55</v>
      </c>
      <c r="C47" s="12" t="s">
        <v>22</v>
      </c>
      <c r="D47" s="12" t="s">
        <v>57</v>
      </c>
      <c r="E47" s="12">
        <f>2009.83</f>
        <v>2009.83</v>
      </c>
    </row>
    <row r="48" spans="1:5" ht="14.25">
      <c r="A48" s="12"/>
      <c r="B48" s="15"/>
      <c r="C48" s="12"/>
      <c r="D48" s="15"/>
      <c r="E48" s="12"/>
    </row>
    <row r="49" spans="1:5" ht="15">
      <c r="A49" s="16"/>
      <c r="B49" s="16" t="s">
        <v>26</v>
      </c>
      <c r="C49" s="16"/>
      <c r="D49" s="16"/>
      <c r="E49" s="16">
        <f>E44+E45+E46+E47</f>
        <v>31764.82</v>
      </c>
    </row>
    <row r="51" spans="1:5" ht="18">
      <c r="A51" s="50" t="s">
        <v>58</v>
      </c>
      <c r="B51" s="50"/>
      <c r="C51" s="50"/>
      <c r="D51" s="50"/>
      <c r="E51" s="50"/>
    </row>
    <row r="52" spans="1:5" ht="15.75">
      <c r="A52" s="10" t="s">
        <v>1</v>
      </c>
      <c r="B52" s="11" t="s">
        <v>18</v>
      </c>
      <c r="C52" s="11" t="s">
        <v>2</v>
      </c>
      <c r="D52" s="11" t="s">
        <v>19</v>
      </c>
      <c r="E52" s="11" t="s">
        <v>20</v>
      </c>
    </row>
    <row r="53" spans="1:5" ht="36.75" customHeight="1">
      <c r="A53" s="12">
        <v>1</v>
      </c>
      <c r="B53" s="15" t="s">
        <v>28</v>
      </c>
      <c r="C53" s="12" t="s">
        <v>37</v>
      </c>
      <c r="D53" s="15" t="s">
        <v>59</v>
      </c>
      <c r="E53" s="12">
        <f>5064.8</f>
        <v>5064.8</v>
      </c>
    </row>
    <row r="54" spans="1:5" ht="28.5">
      <c r="A54" s="12">
        <v>2</v>
      </c>
      <c r="B54" s="15" t="s">
        <v>28</v>
      </c>
      <c r="C54" s="12" t="s">
        <v>38</v>
      </c>
      <c r="D54" s="14" t="s">
        <v>60</v>
      </c>
      <c r="E54" s="12">
        <f>1643.2</f>
        <v>1643.2</v>
      </c>
    </row>
    <row r="55" spans="1:5" ht="14.25">
      <c r="A55" s="12">
        <v>3</v>
      </c>
      <c r="B55" s="22" t="s">
        <v>61</v>
      </c>
      <c r="C55" s="12" t="s">
        <v>38</v>
      </c>
      <c r="D55" s="22" t="s">
        <v>62</v>
      </c>
      <c r="E55" s="12">
        <f>165600.85</f>
        <v>165600.85</v>
      </c>
    </row>
    <row r="56" spans="1:5" ht="14.25">
      <c r="A56" s="12">
        <v>4</v>
      </c>
      <c r="B56" s="15"/>
      <c r="C56" s="12"/>
      <c r="D56" s="12"/>
      <c r="E56" s="12"/>
    </row>
    <row r="57" spans="1:5" ht="14.25">
      <c r="A57" s="12">
        <v>5</v>
      </c>
      <c r="B57" s="15"/>
      <c r="C57" s="12"/>
      <c r="D57" s="12"/>
      <c r="E57" s="12"/>
    </row>
    <row r="58" spans="1:5" ht="15">
      <c r="A58" s="16"/>
      <c r="B58" s="16" t="s">
        <v>26</v>
      </c>
      <c r="C58" s="16"/>
      <c r="D58" s="16"/>
      <c r="E58" s="16">
        <f>E53+E54+E55+E56+E57</f>
        <v>172308.85</v>
      </c>
    </row>
    <row r="60" spans="1:5" ht="18">
      <c r="A60" s="50" t="s">
        <v>63</v>
      </c>
      <c r="B60" s="50"/>
      <c r="C60" s="50"/>
      <c r="D60" s="50"/>
      <c r="E60" s="50"/>
    </row>
    <row r="61" spans="1:5" ht="15.75">
      <c r="A61" s="10" t="s">
        <v>1</v>
      </c>
      <c r="B61" s="11" t="s">
        <v>18</v>
      </c>
      <c r="C61" s="11" t="s">
        <v>2</v>
      </c>
      <c r="D61" s="11" t="s">
        <v>19</v>
      </c>
      <c r="E61" s="11" t="s">
        <v>20</v>
      </c>
    </row>
    <row r="62" spans="1:5" ht="28.5">
      <c r="A62" s="12">
        <v>1</v>
      </c>
      <c r="B62" s="15" t="s">
        <v>64</v>
      </c>
      <c r="C62" s="12" t="s">
        <v>37</v>
      </c>
      <c r="D62" s="12"/>
      <c r="E62" s="12">
        <v>3741.6</v>
      </c>
    </row>
    <row r="63" spans="1:5" ht="14.25">
      <c r="A63" s="12">
        <v>2</v>
      </c>
      <c r="B63" s="12"/>
      <c r="C63" s="12" t="s">
        <v>37</v>
      </c>
      <c r="D63" s="12"/>
      <c r="E63" s="12"/>
    </row>
    <row r="64" spans="1:5" ht="14.25">
      <c r="A64" s="12"/>
      <c r="B64" s="13"/>
      <c r="C64" s="12" t="s">
        <v>38</v>
      </c>
      <c r="D64" s="14"/>
      <c r="E64" s="12"/>
    </row>
    <row r="65" spans="1:5" ht="14.25">
      <c r="A65" s="12"/>
      <c r="B65" s="12"/>
      <c r="C65" s="12"/>
      <c r="D65" s="12"/>
      <c r="E65" s="12"/>
    </row>
    <row r="66" spans="1:5" ht="15">
      <c r="A66" s="16"/>
      <c r="B66" s="16" t="s">
        <v>26</v>
      </c>
      <c r="C66" s="16"/>
      <c r="D66" s="16"/>
      <c r="E66" s="16">
        <f>E62+E63+E65+E64</f>
        <v>3741.6</v>
      </c>
    </row>
    <row r="68" spans="1:5" ht="18">
      <c r="A68" s="50" t="s">
        <v>65</v>
      </c>
      <c r="B68" s="50"/>
      <c r="C68" s="50"/>
      <c r="D68" s="50"/>
      <c r="E68" s="50"/>
    </row>
    <row r="69" spans="1:5" ht="15.75">
      <c r="A69" s="10" t="s">
        <v>1</v>
      </c>
      <c r="B69" s="11" t="s">
        <v>18</v>
      </c>
      <c r="C69" s="11" t="s">
        <v>2</v>
      </c>
      <c r="D69" s="11" t="s">
        <v>19</v>
      </c>
      <c r="E69" s="11" t="s">
        <v>20</v>
      </c>
    </row>
    <row r="70" spans="1:5" ht="14.25">
      <c r="A70" s="12">
        <v>1</v>
      </c>
      <c r="B70" s="23" t="s">
        <v>40</v>
      </c>
      <c r="C70" s="12" t="s">
        <v>22</v>
      </c>
      <c r="D70" s="13" t="s">
        <v>66</v>
      </c>
      <c r="E70" s="13">
        <v>3027.14</v>
      </c>
    </row>
    <row r="71" spans="1:5" ht="63.75" customHeight="1">
      <c r="A71" s="12">
        <v>2</v>
      </c>
      <c r="B71" s="13" t="s">
        <v>67</v>
      </c>
      <c r="C71" s="13" t="s">
        <v>68</v>
      </c>
      <c r="D71" s="14" t="s">
        <v>69</v>
      </c>
      <c r="E71" s="14">
        <v>5059.6</v>
      </c>
    </row>
    <row r="72" spans="1:5" ht="14.25">
      <c r="A72" s="12"/>
      <c r="B72" s="13"/>
      <c r="C72" s="12" t="s">
        <v>38</v>
      </c>
      <c r="D72" s="14"/>
      <c r="E72" s="12"/>
    </row>
    <row r="73" spans="1:5" ht="14.25">
      <c r="A73" s="12"/>
      <c r="B73" s="13"/>
      <c r="C73" s="12" t="s">
        <v>38</v>
      </c>
      <c r="D73" s="14"/>
      <c r="E73" s="12"/>
    </row>
    <row r="74" spans="1:5" ht="15">
      <c r="A74" s="16"/>
      <c r="B74" s="16" t="s">
        <v>26</v>
      </c>
      <c r="C74" s="16"/>
      <c r="D74" s="16"/>
      <c r="E74" s="16">
        <f>E70+E71+E73+E72</f>
        <v>8086.74</v>
      </c>
    </row>
    <row r="76" spans="1:5" ht="18">
      <c r="A76" s="50" t="s">
        <v>70</v>
      </c>
      <c r="B76" s="50"/>
      <c r="C76" s="50"/>
      <c r="D76" s="50"/>
      <c r="E76" s="50"/>
    </row>
    <row r="77" spans="1:5" ht="15.75">
      <c r="A77" s="10" t="s">
        <v>1</v>
      </c>
      <c r="B77" s="11" t="s">
        <v>18</v>
      </c>
      <c r="C77" s="11" t="s">
        <v>2</v>
      </c>
      <c r="D77" s="11" t="s">
        <v>19</v>
      </c>
      <c r="E77" s="11" t="s">
        <v>20</v>
      </c>
    </row>
    <row r="78" spans="1:5" ht="28.5">
      <c r="A78" s="12">
        <v>1</v>
      </c>
      <c r="B78" s="23" t="s">
        <v>28</v>
      </c>
      <c r="C78" s="12" t="s">
        <v>22</v>
      </c>
      <c r="D78" s="13" t="s">
        <v>71</v>
      </c>
      <c r="E78" s="13">
        <v>1289.6</v>
      </c>
    </row>
    <row r="79" spans="1:5" ht="14.25">
      <c r="A79" s="12"/>
      <c r="B79" s="13"/>
      <c r="C79" s="12" t="s">
        <v>38</v>
      </c>
      <c r="D79" s="14"/>
      <c r="E79" s="12"/>
    </row>
    <row r="80" spans="1:5" ht="14.25">
      <c r="A80" s="12"/>
      <c r="B80" s="13"/>
      <c r="C80" s="12" t="s">
        <v>38</v>
      </c>
      <c r="D80" s="14"/>
      <c r="E80" s="12"/>
    </row>
    <row r="81" spans="1:5" ht="14.25">
      <c r="A81" s="12"/>
      <c r="B81" s="13"/>
      <c r="C81" s="12" t="s">
        <v>38</v>
      </c>
      <c r="D81" s="14"/>
      <c r="E81" s="12"/>
    </row>
    <row r="82" spans="1:5" ht="14.25">
      <c r="A82" s="12"/>
      <c r="B82" s="13"/>
      <c r="C82" s="12" t="s">
        <v>38</v>
      </c>
      <c r="D82" s="14"/>
      <c r="E82" s="12"/>
    </row>
    <row r="83" spans="1:5" ht="15">
      <c r="A83" s="16"/>
      <c r="B83" s="16" t="s">
        <v>26</v>
      </c>
      <c r="C83" s="16"/>
      <c r="D83" s="16"/>
      <c r="E83" s="16">
        <f>E78+E79+E82+E80+E81</f>
        <v>1289.6</v>
      </c>
    </row>
    <row r="84" spans="1:5" ht="15">
      <c r="A84" s="18"/>
      <c r="B84" s="18"/>
      <c r="C84" s="18"/>
      <c r="D84" s="18"/>
      <c r="E84" s="18"/>
    </row>
    <row r="85" spans="1:5" ht="18">
      <c r="A85" s="50" t="s">
        <v>72</v>
      </c>
      <c r="B85" s="50"/>
      <c r="C85" s="50"/>
      <c r="D85" s="50"/>
      <c r="E85" s="50"/>
    </row>
    <row r="86" spans="1:5" ht="15.75">
      <c r="A86" s="10" t="s">
        <v>1</v>
      </c>
      <c r="B86" s="11" t="s">
        <v>18</v>
      </c>
      <c r="C86" s="11" t="s">
        <v>2</v>
      </c>
      <c r="D86" s="11" t="s">
        <v>19</v>
      </c>
      <c r="E86" s="11" t="s">
        <v>20</v>
      </c>
    </row>
    <row r="87" spans="1:5" ht="15.75" customHeight="1">
      <c r="A87" s="24"/>
      <c r="B87" s="25"/>
      <c r="C87" s="12" t="s">
        <v>22</v>
      </c>
      <c r="D87" s="25"/>
      <c r="E87" s="25"/>
    </row>
    <row r="88" spans="1:5" ht="14.25" customHeight="1">
      <c r="A88" s="12"/>
      <c r="B88" s="23"/>
      <c r="C88" s="12" t="s">
        <v>22</v>
      </c>
      <c r="D88" s="12"/>
      <c r="E88" s="12"/>
    </row>
    <row r="89" spans="1:5" ht="16.5" customHeight="1">
      <c r="A89" s="12"/>
      <c r="B89" s="12"/>
      <c r="C89" s="12" t="s">
        <v>22</v>
      </c>
      <c r="D89" s="12"/>
      <c r="E89" s="12"/>
    </row>
    <row r="90" spans="1:5" ht="15">
      <c r="A90" s="16"/>
      <c r="B90" s="16" t="s">
        <v>26</v>
      </c>
      <c r="C90" s="16"/>
      <c r="D90" s="16"/>
      <c r="E90" s="16">
        <f>E87+E88+E89</f>
        <v>0</v>
      </c>
    </row>
    <row r="91" spans="1:5" ht="15">
      <c r="A91" s="18"/>
      <c r="B91" s="18"/>
      <c r="C91" s="18"/>
      <c r="D91" s="18"/>
      <c r="E91" s="18"/>
    </row>
    <row r="92" spans="1:5" ht="18">
      <c r="A92" s="50" t="s">
        <v>73</v>
      </c>
      <c r="B92" s="50"/>
      <c r="C92" s="50"/>
      <c r="D92" s="50"/>
      <c r="E92" s="50"/>
    </row>
    <row r="93" spans="1:5" ht="15.75">
      <c r="A93" s="10" t="s">
        <v>1</v>
      </c>
      <c r="B93" s="11" t="s">
        <v>18</v>
      </c>
      <c r="C93" s="11" t="s">
        <v>2</v>
      </c>
      <c r="D93" s="11" t="s">
        <v>19</v>
      </c>
      <c r="E93" s="11" t="s">
        <v>20</v>
      </c>
    </row>
    <row r="94" spans="1:5" ht="14.25">
      <c r="A94" s="12">
        <v>1</v>
      </c>
      <c r="B94" s="23"/>
      <c r="C94" s="12" t="s">
        <v>22</v>
      </c>
      <c r="D94" s="13"/>
      <c r="E94" s="13"/>
    </row>
    <row r="95" spans="1:5" ht="14.25">
      <c r="A95" s="12">
        <v>2</v>
      </c>
      <c r="B95" s="15"/>
      <c r="C95" s="12" t="s">
        <v>22</v>
      </c>
      <c r="D95" s="12"/>
      <c r="E95" s="12"/>
    </row>
    <row r="96" spans="1:5" ht="14.25">
      <c r="A96" s="12">
        <v>3</v>
      </c>
      <c r="B96" s="12"/>
      <c r="C96" s="12" t="s">
        <v>22</v>
      </c>
      <c r="D96" s="12"/>
      <c r="E96" s="12"/>
    </row>
    <row r="97" spans="1:5" ht="15">
      <c r="A97" s="16"/>
      <c r="B97" s="16" t="s">
        <v>26</v>
      </c>
      <c r="C97" s="16"/>
      <c r="D97" s="16"/>
      <c r="E97" s="16">
        <f>E94+E95+E96</f>
        <v>0</v>
      </c>
    </row>
    <row r="98" spans="1:5" s="27" customFormat="1" ht="15">
      <c r="A98" s="26"/>
      <c r="B98" s="26"/>
      <c r="C98" s="26"/>
      <c r="D98" s="26"/>
      <c r="E98" s="26"/>
    </row>
    <row r="99" spans="1:5" ht="15">
      <c r="A99" s="28"/>
      <c r="B99" s="28" t="s">
        <v>74</v>
      </c>
      <c r="C99" s="28"/>
      <c r="D99" s="28"/>
      <c r="E99" s="28">
        <f>E7+E16+E23+E31+E40+E49+E58+E66+E74+E83+E90+E97</f>
        <v>349282.19999999995</v>
      </c>
    </row>
  </sheetData>
  <sheetProtection selectLockedCells="1" selectUnlockedCells="1"/>
  <mergeCells count="13">
    <mergeCell ref="A92:E92"/>
    <mergeCell ref="A42:E42"/>
    <mergeCell ref="A51:E51"/>
    <mergeCell ref="A60:E60"/>
    <mergeCell ref="A68:E68"/>
    <mergeCell ref="A76:E76"/>
    <mergeCell ref="A85:E85"/>
    <mergeCell ref="A1:E1"/>
    <mergeCell ref="A9:D9"/>
    <mergeCell ref="A17:E17"/>
    <mergeCell ref="A18:E18"/>
    <mergeCell ref="A26:E26"/>
    <mergeCell ref="A34:E34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4"/>
  <sheetViews>
    <sheetView zoomScale="80" zoomScaleNormal="80" zoomScalePageLayoutView="0" workbookViewId="0" topLeftCell="A97">
      <selection activeCell="E116" sqref="E116"/>
    </sheetView>
  </sheetViews>
  <sheetFormatPr defaultColWidth="11.57421875" defaultRowHeight="12.75"/>
  <cols>
    <col min="1" max="1" width="8.7109375" style="0" customWidth="1"/>
    <col min="2" max="2" width="47.421875" style="0" customWidth="1"/>
    <col min="3" max="3" width="25.7109375" style="0" customWidth="1"/>
    <col min="4" max="4" width="37.421875" style="29" customWidth="1"/>
    <col min="5" max="5" width="20.00390625" style="0" customWidth="1"/>
  </cols>
  <sheetData>
    <row r="1" spans="1:5" ht="18">
      <c r="A1" s="46" t="s">
        <v>17</v>
      </c>
      <c r="B1" s="46"/>
      <c r="C1" s="46"/>
      <c r="D1" s="46"/>
      <c r="E1" s="46"/>
    </row>
    <row r="2" spans="1:5" ht="15.75">
      <c r="A2" s="10" t="s">
        <v>1</v>
      </c>
      <c r="B2" s="11" t="s">
        <v>18</v>
      </c>
      <c r="C2" s="11" t="s">
        <v>2</v>
      </c>
      <c r="D2" s="30" t="s">
        <v>19</v>
      </c>
      <c r="E2" s="11" t="s">
        <v>20</v>
      </c>
    </row>
    <row r="3" spans="1:5" ht="14.25">
      <c r="A3" s="12">
        <v>1</v>
      </c>
      <c r="B3" s="12" t="s">
        <v>75</v>
      </c>
      <c r="C3" s="12" t="s">
        <v>38</v>
      </c>
      <c r="D3" s="14"/>
      <c r="E3" s="12">
        <f>1421.96</f>
        <v>1421.96</v>
      </c>
    </row>
    <row r="4" spans="1:5" ht="14.25">
      <c r="A4" s="12">
        <v>2</v>
      </c>
      <c r="B4" s="13" t="s">
        <v>76</v>
      </c>
      <c r="C4" s="12" t="s">
        <v>38</v>
      </c>
      <c r="D4" s="14"/>
      <c r="E4" s="12">
        <f>177.75</f>
        <v>177.75</v>
      </c>
    </row>
    <row r="5" spans="1:5" ht="14.25">
      <c r="A5" s="12">
        <v>3</v>
      </c>
      <c r="B5" s="13" t="s">
        <v>77</v>
      </c>
      <c r="C5" s="12" t="s">
        <v>38</v>
      </c>
      <c r="D5" s="14" t="s">
        <v>78</v>
      </c>
      <c r="E5" s="12">
        <f>1894.88</f>
        <v>1894.88</v>
      </c>
    </row>
    <row r="6" spans="1:5" ht="14.25">
      <c r="A6" s="12">
        <v>4</v>
      </c>
      <c r="B6" s="13" t="s">
        <v>79</v>
      </c>
      <c r="C6" s="12" t="s">
        <v>38</v>
      </c>
      <c r="D6" s="14" t="s">
        <v>80</v>
      </c>
      <c r="E6" s="12">
        <f>833.15</f>
        <v>833.15</v>
      </c>
    </row>
    <row r="7" spans="1:5" ht="40.5" customHeight="1">
      <c r="A7" s="12">
        <v>5</v>
      </c>
      <c r="B7" s="13" t="s">
        <v>81</v>
      </c>
      <c r="C7" s="12" t="s">
        <v>38</v>
      </c>
      <c r="D7" s="14" t="s">
        <v>82</v>
      </c>
      <c r="E7" s="12">
        <f>3018.88</f>
        <v>3018.88</v>
      </c>
    </row>
    <row r="8" spans="1:5" ht="14.25">
      <c r="A8" s="12">
        <v>6</v>
      </c>
      <c r="B8" s="14"/>
      <c r="C8" s="12"/>
      <c r="D8" s="14"/>
      <c r="E8" s="12"/>
    </row>
    <row r="9" spans="1:5" ht="15">
      <c r="A9" s="16"/>
      <c r="B9" s="16" t="s">
        <v>26</v>
      </c>
      <c r="C9" s="16"/>
      <c r="D9" s="31"/>
      <c r="E9" s="16">
        <f>E3+E4+E5+E6+E7+E8</f>
        <v>7346.62</v>
      </c>
    </row>
    <row r="10" spans="1:5" ht="12.75">
      <c r="A10" s="32"/>
      <c r="B10" s="32"/>
      <c r="C10" s="32"/>
      <c r="D10" s="33"/>
      <c r="E10" s="32"/>
    </row>
    <row r="11" spans="1:5" ht="18">
      <c r="A11" s="34"/>
      <c r="B11" s="47" t="s">
        <v>83</v>
      </c>
      <c r="C11" s="47"/>
      <c r="D11" s="47"/>
      <c r="E11" s="47"/>
    </row>
    <row r="12" spans="1:5" ht="15.75">
      <c r="A12" s="10" t="s">
        <v>1</v>
      </c>
      <c r="B12" s="11" t="s">
        <v>18</v>
      </c>
      <c r="C12" s="11" t="s">
        <v>2</v>
      </c>
      <c r="D12" s="30" t="s">
        <v>19</v>
      </c>
      <c r="E12" s="11" t="s">
        <v>20</v>
      </c>
    </row>
    <row r="13" spans="1:5" ht="14.25">
      <c r="A13" s="12">
        <v>1</v>
      </c>
      <c r="B13" s="12" t="s">
        <v>75</v>
      </c>
      <c r="C13" s="12" t="s">
        <v>38</v>
      </c>
      <c r="D13" s="14"/>
      <c r="E13" s="12">
        <f>1421.96</f>
        <v>1421.96</v>
      </c>
    </row>
    <row r="14" spans="1:5" ht="14.25">
      <c r="A14" s="12">
        <v>2</v>
      </c>
      <c r="B14" s="13" t="s">
        <v>76</v>
      </c>
      <c r="C14" s="12" t="s">
        <v>38</v>
      </c>
      <c r="D14" s="14"/>
      <c r="E14" s="12">
        <f>177.745</f>
        <v>177.745</v>
      </c>
    </row>
    <row r="15" spans="1:5" ht="28.5">
      <c r="A15" s="12">
        <v>3</v>
      </c>
      <c r="B15" s="15" t="s">
        <v>84</v>
      </c>
      <c r="C15" s="12" t="s">
        <v>38</v>
      </c>
      <c r="D15" s="14"/>
      <c r="E15" s="12">
        <f>4074.72</f>
        <v>4074.72</v>
      </c>
    </row>
    <row r="16" spans="1:5" ht="28.5">
      <c r="A16" s="12">
        <v>4</v>
      </c>
      <c r="B16" s="14" t="s">
        <v>85</v>
      </c>
      <c r="C16" s="12" t="s">
        <v>38</v>
      </c>
      <c r="D16" s="14" t="s">
        <v>86</v>
      </c>
      <c r="E16" s="12">
        <f>691.2</f>
        <v>691.2</v>
      </c>
    </row>
    <row r="17" spans="1:5" ht="14.25">
      <c r="A17" s="12">
        <v>5</v>
      </c>
      <c r="B17" s="13"/>
      <c r="C17" s="12"/>
      <c r="D17" s="14"/>
      <c r="E17" s="12"/>
    </row>
    <row r="18" spans="1:5" ht="15">
      <c r="A18" s="16"/>
      <c r="B18" s="16" t="s">
        <v>26</v>
      </c>
      <c r="C18" s="16"/>
      <c r="D18" s="31"/>
      <c r="E18" s="16">
        <f>SUM(E13:E17)</f>
        <v>6365.624999999999</v>
      </c>
    </row>
    <row r="19" spans="1:5" ht="12.75">
      <c r="A19" s="32"/>
      <c r="B19" s="32"/>
      <c r="C19" s="32"/>
      <c r="D19" s="33"/>
      <c r="E19" s="32"/>
    </row>
    <row r="20" spans="1:5" ht="19.5" customHeight="1">
      <c r="A20" s="49" t="s">
        <v>36</v>
      </c>
      <c r="B20" s="49"/>
      <c r="C20" s="49"/>
      <c r="D20" s="49"/>
      <c r="E20" s="49"/>
    </row>
    <row r="21" spans="1:5" ht="15.75">
      <c r="A21" s="10" t="s">
        <v>1</v>
      </c>
      <c r="B21" s="11" t="s">
        <v>18</v>
      </c>
      <c r="C21" s="11" t="s">
        <v>2</v>
      </c>
      <c r="D21" s="30" t="s">
        <v>19</v>
      </c>
      <c r="E21" s="11" t="s">
        <v>20</v>
      </c>
    </row>
    <row r="22" spans="1:5" ht="14.25">
      <c r="A22" s="35">
        <v>1</v>
      </c>
      <c r="B22" s="13" t="s">
        <v>76</v>
      </c>
      <c r="C22" s="12" t="s">
        <v>38</v>
      </c>
      <c r="D22" s="14"/>
      <c r="E22" s="12">
        <v>177.745</v>
      </c>
    </row>
    <row r="23" spans="1:5" ht="14.25">
      <c r="A23" s="35">
        <v>2</v>
      </c>
      <c r="B23" s="12" t="s">
        <v>75</v>
      </c>
      <c r="C23" s="12" t="s">
        <v>38</v>
      </c>
      <c r="D23" s="14"/>
      <c r="E23" s="12">
        <f>1421.96</f>
        <v>1421.96</v>
      </c>
    </row>
    <row r="24" spans="1:5" ht="14.25">
      <c r="A24" s="35">
        <v>3</v>
      </c>
      <c r="B24" s="13"/>
      <c r="C24" s="13" t="s">
        <v>38</v>
      </c>
      <c r="D24" s="13"/>
      <c r="E24" s="19"/>
    </row>
    <row r="25" spans="1:5" ht="14.25">
      <c r="A25" s="35">
        <v>4</v>
      </c>
      <c r="B25" s="13"/>
      <c r="C25" s="12" t="s">
        <v>38</v>
      </c>
      <c r="D25" s="14"/>
      <c r="E25" s="12"/>
    </row>
    <row r="26" spans="1:5" ht="14.25">
      <c r="A26" s="35">
        <v>5</v>
      </c>
      <c r="B26" s="13"/>
      <c r="C26" s="12" t="s">
        <v>38</v>
      </c>
      <c r="D26" s="14"/>
      <c r="E26" s="12"/>
    </row>
    <row r="27" spans="1:5" ht="14.25">
      <c r="A27" s="35">
        <v>6</v>
      </c>
      <c r="B27" s="13"/>
      <c r="C27" s="13"/>
      <c r="D27" s="13"/>
      <c r="E27" s="19"/>
    </row>
    <row r="28" spans="1:5" ht="14.25">
      <c r="A28" s="35">
        <v>7</v>
      </c>
      <c r="B28" s="13"/>
      <c r="C28" s="13"/>
      <c r="D28" s="13"/>
      <c r="E28" s="19"/>
    </row>
    <row r="29" spans="1:5" ht="15">
      <c r="A29" s="16"/>
      <c r="B29" s="16" t="s">
        <v>26</v>
      </c>
      <c r="C29" s="16"/>
      <c r="D29" s="31"/>
      <c r="E29" s="16">
        <f>E23+E26+E24+E25+E22+E27+E28</f>
        <v>1599.705</v>
      </c>
    </row>
    <row r="30" spans="1:5" ht="17.25" customHeight="1">
      <c r="A30" s="49" t="s">
        <v>87</v>
      </c>
      <c r="B30" s="49"/>
      <c r="C30" s="49"/>
      <c r="D30" s="49"/>
      <c r="E30" s="49"/>
    </row>
    <row r="31" spans="1:5" ht="15.75">
      <c r="A31" s="10" t="s">
        <v>1</v>
      </c>
      <c r="B31" s="11" t="s">
        <v>18</v>
      </c>
      <c r="C31" s="11" t="s">
        <v>2</v>
      </c>
      <c r="D31" s="30" t="s">
        <v>19</v>
      </c>
      <c r="E31" s="11" t="s">
        <v>20</v>
      </c>
    </row>
    <row r="32" spans="1:5" ht="14.25">
      <c r="A32" s="35">
        <v>1</v>
      </c>
      <c r="B32" s="12" t="s">
        <v>75</v>
      </c>
      <c r="C32" s="12" t="s">
        <v>38</v>
      </c>
      <c r="D32" s="14"/>
      <c r="E32" s="12">
        <f>1421.96</f>
        <v>1421.96</v>
      </c>
    </row>
    <row r="33" spans="1:5" ht="14.25">
      <c r="A33" s="35">
        <v>2</v>
      </c>
      <c r="B33" s="13" t="s">
        <v>76</v>
      </c>
      <c r="C33" s="12" t="s">
        <v>38</v>
      </c>
      <c r="D33" s="14"/>
      <c r="E33" s="12">
        <v>177.75</v>
      </c>
    </row>
    <row r="34" spans="1:5" ht="28.5">
      <c r="A34" s="35">
        <v>3</v>
      </c>
      <c r="B34" s="13" t="s">
        <v>88</v>
      </c>
      <c r="C34" s="13" t="s">
        <v>38</v>
      </c>
      <c r="D34" s="13" t="s">
        <v>89</v>
      </c>
      <c r="E34" s="19">
        <v>2359.2</v>
      </c>
    </row>
    <row r="35" spans="1:5" ht="28.5">
      <c r="A35" s="35">
        <v>4</v>
      </c>
      <c r="B35" s="13" t="s">
        <v>90</v>
      </c>
      <c r="C35" s="13" t="s">
        <v>38</v>
      </c>
      <c r="D35" s="13"/>
      <c r="E35" s="19">
        <v>1534.25</v>
      </c>
    </row>
    <row r="36" spans="1:5" ht="14.25">
      <c r="A36" s="35">
        <v>5</v>
      </c>
      <c r="B36" s="13"/>
      <c r="C36" s="13"/>
      <c r="D36" s="13"/>
      <c r="E36" s="19"/>
    </row>
    <row r="37" spans="1:5" ht="15">
      <c r="A37" s="16"/>
      <c r="B37" s="16" t="s">
        <v>26</v>
      </c>
      <c r="C37" s="16"/>
      <c r="D37" s="31"/>
      <c r="E37" s="16">
        <f>E32+E33+E34+E35+E36</f>
        <v>5493.16</v>
      </c>
    </row>
    <row r="39" spans="1:5" ht="15.75" customHeight="1">
      <c r="A39" s="36"/>
      <c r="B39" s="49" t="s">
        <v>91</v>
      </c>
      <c r="C39" s="49"/>
      <c r="D39" s="49"/>
      <c r="E39" s="49"/>
    </row>
    <row r="40" spans="1:5" ht="15.75">
      <c r="A40" s="10" t="s">
        <v>1</v>
      </c>
      <c r="B40" s="11" t="s">
        <v>18</v>
      </c>
      <c r="C40" s="11" t="s">
        <v>2</v>
      </c>
      <c r="D40" s="30" t="s">
        <v>19</v>
      </c>
      <c r="E40" s="11" t="s">
        <v>20</v>
      </c>
    </row>
    <row r="41" spans="1:5" ht="14.25">
      <c r="A41" s="12">
        <v>1</v>
      </c>
      <c r="B41" s="12" t="s">
        <v>75</v>
      </c>
      <c r="C41" s="12" t="s">
        <v>38</v>
      </c>
      <c r="D41" s="14"/>
      <c r="E41" s="12">
        <f>1421.96</f>
        <v>1421.96</v>
      </c>
    </row>
    <row r="42" spans="1:5" ht="14.25">
      <c r="A42" s="12">
        <v>2</v>
      </c>
      <c r="B42" s="13" t="s">
        <v>76</v>
      </c>
      <c r="C42" s="12" t="s">
        <v>38</v>
      </c>
      <c r="D42" s="14"/>
      <c r="E42" s="12">
        <v>177.75</v>
      </c>
    </row>
    <row r="43" spans="1:5" ht="14.25">
      <c r="A43" s="12">
        <v>3</v>
      </c>
      <c r="B43" s="12" t="s">
        <v>92</v>
      </c>
      <c r="C43" s="12" t="s">
        <v>38</v>
      </c>
      <c r="D43" s="14"/>
      <c r="E43" s="12">
        <v>5520.96</v>
      </c>
    </row>
    <row r="44" spans="1:5" ht="14.25">
      <c r="A44" s="12">
        <v>4</v>
      </c>
      <c r="B44" s="14" t="s">
        <v>93</v>
      </c>
      <c r="C44" s="12" t="s">
        <v>38</v>
      </c>
      <c r="D44" s="14"/>
      <c r="E44" s="12">
        <v>5960.84</v>
      </c>
    </row>
    <row r="45" spans="1:5" ht="14.25">
      <c r="A45" s="12">
        <v>5</v>
      </c>
      <c r="B45" s="14"/>
      <c r="C45" s="12"/>
      <c r="D45" s="14"/>
      <c r="E45" s="12"/>
    </row>
    <row r="46" spans="1:5" ht="14.25">
      <c r="A46" s="12">
        <v>6</v>
      </c>
      <c r="B46" s="14"/>
      <c r="C46" s="12"/>
      <c r="D46" s="14"/>
      <c r="E46" s="12"/>
    </row>
    <row r="47" spans="1:5" ht="14.25">
      <c r="A47" s="12"/>
      <c r="B47" s="14"/>
      <c r="C47" s="12"/>
      <c r="D47" s="14"/>
      <c r="E47" s="12"/>
    </row>
    <row r="48" spans="1:5" ht="15">
      <c r="A48" s="16"/>
      <c r="B48" s="16" t="s">
        <v>26</v>
      </c>
      <c r="C48" s="16"/>
      <c r="D48" s="31"/>
      <c r="E48" s="16">
        <f>E41+E42+E43+E44+E45+E46+E47</f>
        <v>13081.51</v>
      </c>
    </row>
    <row r="50" spans="1:5" ht="18">
      <c r="A50" s="46" t="s">
        <v>94</v>
      </c>
      <c r="B50" s="46"/>
      <c r="C50" s="46"/>
      <c r="D50" s="46"/>
      <c r="E50" s="46"/>
    </row>
    <row r="51" spans="1:5" ht="15.75">
      <c r="A51" s="10" t="s">
        <v>1</v>
      </c>
      <c r="B51" s="11" t="s">
        <v>18</v>
      </c>
      <c r="C51" s="11" t="s">
        <v>2</v>
      </c>
      <c r="D51" s="30" t="s">
        <v>19</v>
      </c>
      <c r="E51" s="11" t="s">
        <v>20</v>
      </c>
    </row>
    <row r="52" spans="1:5" ht="14.25">
      <c r="A52" s="12">
        <v>1</v>
      </c>
      <c r="B52" s="12" t="s">
        <v>75</v>
      </c>
      <c r="C52" s="12" t="s">
        <v>38</v>
      </c>
      <c r="D52" s="14"/>
      <c r="E52" s="12">
        <f>1421.96</f>
        <v>1421.96</v>
      </c>
    </row>
    <row r="53" spans="1:5" ht="14.25">
      <c r="A53" s="12">
        <v>2</v>
      </c>
      <c r="B53" s="13" t="s">
        <v>76</v>
      </c>
      <c r="C53" s="13" t="s">
        <v>38</v>
      </c>
      <c r="D53" s="13"/>
      <c r="E53" s="12">
        <v>177.75</v>
      </c>
    </row>
    <row r="54" spans="1:5" ht="14.25">
      <c r="A54" s="12">
        <v>3</v>
      </c>
      <c r="B54" s="15" t="s">
        <v>95</v>
      </c>
      <c r="C54" s="13" t="s">
        <v>38</v>
      </c>
      <c r="D54" s="13"/>
      <c r="E54" s="12">
        <v>221.55</v>
      </c>
    </row>
    <row r="55" spans="1:5" ht="14.25">
      <c r="A55" s="12">
        <v>4</v>
      </c>
      <c r="B55" s="12" t="s">
        <v>96</v>
      </c>
      <c r="C55" s="13" t="s">
        <v>38</v>
      </c>
      <c r="D55" s="14" t="s">
        <v>97</v>
      </c>
      <c r="E55" s="12">
        <v>879.9</v>
      </c>
    </row>
    <row r="56" spans="1:5" ht="55.5" customHeight="1">
      <c r="A56" s="12">
        <v>5</v>
      </c>
      <c r="B56" s="14" t="s">
        <v>98</v>
      </c>
      <c r="C56" s="12" t="s">
        <v>38</v>
      </c>
      <c r="D56" s="14"/>
      <c r="E56" s="12">
        <v>6759.56</v>
      </c>
    </row>
    <row r="57" spans="1:5" ht="17.25" customHeight="1">
      <c r="A57" s="12">
        <v>6</v>
      </c>
      <c r="B57" s="14" t="s">
        <v>52</v>
      </c>
      <c r="C57" s="12" t="s">
        <v>38</v>
      </c>
      <c r="D57" s="14" t="s">
        <v>99</v>
      </c>
      <c r="E57" s="12">
        <v>3225.24</v>
      </c>
    </row>
    <row r="58" spans="1:5" ht="51.75" customHeight="1">
      <c r="A58" s="12">
        <v>7</v>
      </c>
      <c r="B58" s="15" t="s">
        <v>50</v>
      </c>
      <c r="C58" s="12" t="s">
        <v>22</v>
      </c>
      <c r="D58" s="15" t="s">
        <v>100</v>
      </c>
      <c r="E58" s="12">
        <f>3352.55</f>
        <v>3352.55</v>
      </c>
    </row>
    <row r="59" spans="1:5" ht="51.75" customHeight="1">
      <c r="A59" s="12">
        <v>8</v>
      </c>
      <c r="B59" s="15" t="s">
        <v>101</v>
      </c>
      <c r="C59" s="12" t="s">
        <v>22</v>
      </c>
      <c r="D59" s="15"/>
      <c r="E59" s="12">
        <f>7476.44</f>
        <v>7476.44</v>
      </c>
    </row>
    <row r="60" spans="1:5" ht="15">
      <c r="A60" s="16"/>
      <c r="B60" s="16" t="s">
        <v>26</v>
      </c>
      <c r="C60" s="16"/>
      <c r="D60" s="31"/>
      <c r="E60" s="16">
        <f>SUM(E52:E59)</f>
        <v>23514.95</v>
      </c>
    </row>
    <row r="62" spans="1:5" ht="18">
      <c r="A62" s="46" t="s">
        <v>58</v>
      </c>
      <c r="B62" s="46"/>
      <c r="C62" s="46"/>
      <c r="D62" s="46"/>
      <c r="E62" s="46"/>
    </row>
    <row r="63" spans="1:5" ht="15.75">
      <c r="A63" s="10" t="s">
        <v>1</v>
      </c>
      <c r="B63" s="11" t="s">
        <v>18</v>
      </c>
      <c r="C63" s="11" t="s">
        <v>2</v>
      </c>
      <c r="D63" s="30" t="s">
        <v>19</v>
      </c>
      <c r="E63" s="11" t="s">
        <v>20</v>
      </c>
    </row>
    <row r="64" spans="1:5" ht="14.25">
      <c r="A64" s="12">
        <v>1</v>
      </c>
      <c r="B64" s="23" t="s">
        <v>102</v>
      </c>
      <c r="C64" s="12" t="s">
        <v>38</v>
      </c>
      <c r="D64" s="14" t="s">
        <v>103</v>
      </c>
      <c r="E64" s="12">
        <v>1421.96</v>
      </c>
    </row>
    <row r="65" spans="1:5" ht="14.25">
      <c r="A65" s="12">
        <v>2</v>
      </c>
      <c r="B65" s="13" t="s">
        <v>76</v>
      </c>
      <c r="C65" s="13" t="s">
        <v>38</v>
      </c>
      <c r="D65" s="13"/>
      <c r="E65" s="12">
        <v>177.75</v>
      </c>
    </row>
    <row r="66" spans="1:5" ht="28.5">
      <c r="A66" s="12">
        <v>3</v>
      </c>
      <c r="B66" s="15" t="s">
        <v>104</v>
      </c>
      <c r="C66" s="12" t="s">
        <v>22</v>
      </c>
      <c r="D66" s="14" t="s">
        <v>105</v>
      </c>
      <c r="E66" s="12">
        <v>489.32</v>
      </c>
    </row>
    <row r="67" spans="1:5" ht="14.25">
      <c r="A67" s="12">
        <v>4</v>
      </c>
      <c r="B67" s="22"/>
      <c r="C67" s="12"/>
      <c r="D67" s="22"/>
      <c r="E67" s="12"/>
    </row>
    <row r="68" spans="1:5" ht="14.25">
      <c r="A68" s="12">
        <v>5</v>
      </c>
      <c r="B68" s="13"/>
      <c r="C68" s="12"/>
      <c r="D68" s="14"/>
      <c r="E68" s="12"/>
    </row>
    <row r="69" spans="1:5" ht="15">
      <c r="A69" s="16"/>
      <c r="B69" s="16" t="s">
        <v>26</v>
      </c>
      <c r="C69" s="16"/>
      <c r="D69" s="31"/>
      <c r="E69" s="16">
        <f>E64+E65+E66+E67+E68</f>
        <v>2089.03</v>
      </c>
    </row>
    <row r="71" spans="1:5" ht="18">
      <c r="A71" s="46" t="s">
        <v>63</v>
      </c>
      <c r="B71" s="46"/>
      <c r="C71" s="46"/>
      <c r="D71" s="46"/>
      <c r="E71" s="46"/>
    </row>
    <row r="72" spans="1:5" ht="15.75">
      <c r="A72" s="10" t="s">
        <v>1</v>
      </c>
      <c r="B72" s="11" t="s">
        <v>18</v>
      </c>
      <c r="C72" s="11" t="s">
        <v>2</v>
      </c>
      <c r="D72" s="30" t="s">
        <v>19</v>
      </c>
      <c r="E72" s="11" t="s">
        <v>20</v>
      </c>
    </row>
    <row r="73" spans="1:5" ht="14.25">
      <c r="A73" s="12">
        <v>1</v>
      </c>
      <c r="B73" s="12" t="s">
        <v>93</v>
      </c>
      <c r="C73" s="12" t="s">
        <v>38</v>
      </c>
      <c r="D73" s="14"/>
      <c r="E73" s="12">
        <v>6258.6</v>
      </c>
    </row>
    <row r="74" spans="1:5" ht="14.25">
      <c r="A74" s="12">
        <v>2</v>
      </c>
      <c r="B74" s="23" t="s">
        <v>102</v>
      </c>
      <c r="C74" s="12" t="s">
        <v>38</v>
      </c>
      <c r="D74" s="14" t="s">
        <v>103</v>
      </c>
      <c r="E74" s="12">
        <v>1421.96</v>
      </c>
    </row>
    <row r="75" spans="1:5" ht="14.25">
      <c r="A75" s="12">
        <v>3</v>
      </c>
      <c r="B75" s="13" t="s">
        <v>76</v>
      </c>
      <c r="C75" s="12" t="s">
        <v>22</v>
      </c>
      <c r="D75" s="14"/>
      <c r="E75" s="12">
        <v>177.75</v>
      </c>
    </row>
    <row r="76" spans="1:5" ht="14.25">
      <c r="A76" s="12">
        <v>4</v>
      </c>
      <c r="B76" s="15"/>
      <c r="C76" s="12"/>
      <c r="D76" s="14"/>
      <c r="E76" s="12"/>
    </row>
    <row r="77" spans="1:5" ht="14.25">
      <c r="A77" s="12">
        <v>5</v>
      </c>
      <c r="B77" s="15"/>
      <c r="C77" s="12"/>
      <c r="D77" s="14"/>
      <c r="E77" s="12"/>
    </row>
    <row r="78" spans="1:5" ht="15">
      <c r="A78" s="16"/>
      <c r="B78" s="16" t="s">
        <v>26</v>
      </c>
      <c r="C78" s="16"/>
      <c r="D78" s="31"/>
      <c r="E78" s="16">
        <f>E73+E74+E75+E76+E77</f>
        <v>7858.31</v>
      </c>
    </row>
    <row r="80" spans="1:5" ht="18">
      <c r="A80" s="51" t="s">
        <v>65</v>
      </c>
      <c r="B80" s="51"/>
      <c r="C80" s="51"/>
      <c r="D80" s="51"/>
      <c r="E80" s="51"/>
    </row>
    <row r="81" spans="1:5" ht="15.75">
      <c r="A81" s="10" t="s">
        <v>1</v>
      </c>
      <c r="B81" s="11" t="s">
        <v>18</v>
      </c>
      <c r="C81" s="11" t="s">
        <v>2</v>
      </c>
      <c r="D81" s="30" t="s">
        <v>19</v>
      </c>
      <c r="E81" s="11" t="s">
        <v>20</v>
      </c>
    </row>
    <row r="82" spans="1:5" ht="14.25">
      <c r="A82" s="12">
        <v>1</v>
      </c>
      <c r="B82" s="23" t="s">
        <v>102</v>
      </c>
      <c r="C82" s="13" t="s">
        <v>22</v>
      </c>
      <c r="D82" s="14" t="s">
        <v>103</v>
      </c>
      <c r="E82" s="12">
        <v>1421.96</v>
      </c>
    </row>
    <row r="83" spans="1:5" ht="14.25">
      <c r="A83" s="12">
        <v>2</v>
      </c>
      <c r="B83" s="13" t="s">
        <v>76</v>
      </c>
      <c r="C83" s="12" t="s">
        <v>22</v>
      </c>
      <c r="D83" s="14"/>
      <c r="E83" s="12">
        <v>177.75</v>
      </c>
    </row>
    <row r="84" spans="1:5" ht="56.25" customHeight="1">
      <c r="A84" s="12">
        <v>3</v>
      </c>
      <c r="B84" s="13" t="s">
        <v>106</v>
      </c>
      <c r="C84" s="12" t="s">
        <v>22</v>
      </c>
      <c r="D84" s="14"/>
      <c r="E84" s="12">
        <v>4687.08</v>
      </c>
    </row>
    <row r="85" spans="1:5" ht="59.25" customHeight="1">
      <c r="A85" s="12">
        <v>4</v>
      </c>
      <c r="B85" s="37" t="s">
        <v>107</v>
      </c>
      <c r="C85" s="24" t="s">
        <v>38</v>
      </c>
      <c r="D85" s="37"/>
      <c r="E85" s="24">
        <v>-6759.56</v>
      </c>
    </row>
    <row r="86" spans="1:5" ht="28.5">
      <c r="A86" s="12">
        <v>5</v>
      </c>
      <c r="B86" s="13" t="s">
        <v>108</v>
      </c>
      <c r="C86" s="12" t="s">
        <v>38</v>
      </c>
      <c r="D86" s="14"/>
      <c r="E86" s="12">
        <v>5179.66</v>
      </c>
    </row>
    <row r="87" spans="1:5" ht="28.5">
      <c r="A87" s="12">
        <v>6</v>
      </c>
      <c r="B87" s="13" t="s">
        <v>109</v>
      </c>
      <c r="C87" s="12" t="s">
        <v>22</v>
      </c>
      <c r="D87" s="14" t="s">
        <v>57</v>
      </c>
      <c r="E87" s="12">
        <v>956.58</v>
      </c>
    </row>
    <row r="88" spans="1:5" ht="28.5">
      <c r="A88" s="12">
        <v>7</v>
      </c>
      <c r="B88" s="13" t="s">
        <v>109</v>
      </c>
      <c r="C88" s="12" t="s">
        <v>22</v>
      </c>
      <c r="D88" s="14" t="s">
        <v>80</v>
      </c>
      <c r="E88" s="12">
        <v>1017.77</v>
      </c>
    </row>
    <row r="89" spans="1:5" ht="15">
      <c r="A89" s="16"/>
      <c r="B89" s="16" t="s">
        <v>26</v>
      </c>
      <c r="C89" s="16"/>
      <c r="D89" s="31"/>
      <c r="E89" s="16">
        <f>SUM(E82:E88)</f>
        <v>6681.24</v>
      </c>
    </row>
    <row r="91" spans="1:5" ht="18">
      <c r="A91" s="51" t="s">
        <v>70</v>
      </c>
      <c r="B91" s="51"/>
      <c r="C91" s="51"/>
      <c r="D91" s="51"/>
      <c r="E91" s="51"/>
    </row>
    <row r="92" spans="1:5" ht="15.75">
      <c r="A92" s="10" t="s">
        <v>1</v>
      </c>
      <c r="B92" s="11" t="s">
        <v>18</v>
      </c>
      <c r="C92" s="11" t="s">
        <v>2</v>
      </c>
      <c r="D92" s="30" t="s">
        <v>19</v>
      </c>
      <c r="E92" s="11" t="s">
        <v>20</v>
      </c>
    </row>
    <row r="93" spans="1:5" ht="14.25">
      <c r="A93" s="12">
        <v>1</v>
      </c>
      <c r="B93" s="23" t="s">
        <v>102</v>
      </c>
      <c r="C93" s="12" t="s">
        <v>38</v>
      </c>
      <c r="D93" s="14" t="s">
        <v>103</v>
      </c>
      <c r="E93" s="12">
        <v>1421.96</v>
      </c>
    </row>
    <row r="94" spans="1:5" ht="14.25">
      <c r="A94" s="12">
        <v>2</v>
      </c>
      <c r="B94" s="13" t="s">
        <v>76</v>
      </c>
      <c r="C94" s="12" t="s">
        <v>38</v>
      </c>
      <c r="D94" s="14"/>
      <c r="E94" s="12">
        <v>177.75</v>
      </c>
    </row>
    <row r="95" spans="1:5" ht="14.25">
      <c r="A95" s="12">
        <v>3</v>
      </c>
      <c r="B95" s="13" t="s">
        <v>110</v>
      </c>
      <c r="C95" s="12" t="s">
        <v>22</v>
      </c>
      <c r="D95" s="14" t="s">
        <v>111</v>
      </c>
      <c r="E95" s="12">
        <v>792.73</v>
      </c>
    </row>
    <row r="96" spans="1:5" ht="14.25">
      <c r="A96" s="12">
        <v>4</v>
      </c>
      <c r="B96" s="13" t="s">
        <v>112</v>
      </c>
      <c r="C96" s="12" t="s">
        <v>22</v>
      </c>
      <c r="D96" s="14" t="s">
        <v>113</v>
      </c>
      <c r="E96" s="12">
        <f>1550.14</f>
        <v>1550.14</v>
      </c>
    </row>
    <row r="97" spans="1:5" ht="14.25">
      <c r="A97" s="12">
        <v>5</v>
      </c>
      <c r="B97" s="13" t="s">
        <v>114</v>
      </c>
      <c r="C97" s="12" t="s">
        <v>22</v>
      </c>
      <c r="D97" s="14" t="s">
        <v>111</v>
      </c>
      <c r="E97" s="12">
        <f>838.06</f>
        <v>838.06</v>
      </c>
    </row>
    <row r="98" spans="1:5" ht="14.25">
      <c r="A98" s="12">
        <v>6</v>
      </c>
      <c r="B98" s="13"/>
      <c r="C98" s="12"/>
      <c r="D98" s="14"/>
      <c r="E98" s="12"/>
    </row>
    <row r="99" spans="1:5" ht="14.25">
      <c r="A99" s="12">
        <v>7</v>
      </c>
      <c r="B99" s="15"/>
      <c r="C99" s="12"/>
      <c r="D99" s="14"/>
      <c r="E99" s="12"/>
    </row>
    <row r="100" spans="1:5" ht="15">
      <c r="A100" s="16"/>
      <c r="B100" s="16" t="s">
        <v>26</v>
      </c>
      <c r="C100" s="16"/>
      <c r="D100" s="31"/>
      <c r="E100" s="16">
        <f>E93+E94+E95+E97+E96+E98+E99</f>
        <v>4780.64</v>
      </c>
    </row>
    <row r="102" spans="1:5" ht="18">
      <c r="A102" s="50" t="s">
        <v>72</v>
      </c>
      <c r="B102" s="50"/>
      <c r="C102" s="50"/>
      <c r="D102" s="50"/>
      <c r="E102" s="50"/>
    </row>
    <row r="103" spans="1:5" ht="15.75">
      <c r="A103" s="10" t="s">
        <v>1</v>
      </c>
      <c r="B103" s="11" t="s">
        <v>18</v>
      </c>
      <c r="C103" s="11" t="s">
        <v>2</v>
      </c>
      <c r="D103" s="30" t="s">
        <v>19</v>
      </c>
      <c r="E103" s="11" t="s">
        <v>20</v>
      </c>
    </row>
    <row r="104" spans="1:5" ht="14.25">
      <c r="A104" s="12">
        <v>1</v>
      </c>
      <c r="B104" s="23" t="s">
        <v>102</v>
      </c>
      <c r="C104" s="12" t="s">
        <v>38</v>
      </c>
      <c r="D104" s="14" t="s">
        <v>103</v>
      </c>
      <c r="E104" s="12">
        <v>1421.96</v>
      </c>
    </row>
    <row r="105" spans="1:5" ht="14.25">
      <c r="A105" s="12">
        <v>2</v>
      </c>
      <c r="B105" s="13" t="s">
        <v>76</v>
      </c>
      <c r="C105" s="12" t="s">
        <v>38</v>
      </c>
      <c r="D105" s="14"/>
      <c r="E105" s="12">
        <v>177.75</v>
      </c>
    </row>
    <row r="106" spans="1:5" ht="14.25">
      <c r="A106" s="12">
        <v>3</v>
      </c>
      <c r="B106" s="14" t="s">
        <v>115</v>
      </c>
      <c r="C106" s="12" t="s">
        <v>38</v>
      </c>
      <c r="D106" s="14"/>
      <c r="E106" s="12">
        <f>6464.39</f>
        <v>6464.39</v>
      </c>
    </row>
    <row r="107" spans="1:5" ht="14.25">
      <c r="A107" s="12">
        <v>4</v>
      </c>
      <c r="B107" s="13"/>
      <c r="C107" s="12" t="s">
        <v>38</v>
      </c>
      <c r="D107" s="14"/>
      <c r="E107" s="12"/>
    </row>
    <row r="108" spans="1:5" ht="14.25">
      <c r="A108" s="12">
        <v>5</v>
      </c>
      <c r="B108" s="13"/>
      <c r="C108" s="12" t="s">
        <v>38</v>
      </c>
      <c r="D108" s="14"/>
      <c r="E108" s="12"/>
    </row>
    <row r="109" spans="1:5" ht="14.25">
      <c r="A109" s="12">
        <v>6</v>
      </c>
      <c r="B109" s="13"/>
      <c r="C109" s="12"/>
      <c r="D109" s="14"/>
      <c r="E109" s="12"/>
    </row>
    <row r="110" spans="1:5" ht="14.25">
      <c r="A110" s="12">
        <v>7</v>
      </c>
      <c r="B110" s="38"/>
      <c r="C110" s="12"/>
      <c r="D110" s="14"/>
      <c r="E110" s="12"/>
    </row>
    <row r="111" spans="1:5" ht="15">
      <c r="A111" s="16"/>
      <c r="B111" s="16" t="s">
        <v>26</v>
      </c>
      <c r="C111" s="16"/>
      <c r="D111" s="31"/>
      <c r="E111" s="16">
        <f>E104+E105+E106+E108+E107+E109+E110</f>
        <v>8064.1</v>
      </c>
    </row>
    <row r="113" spans="1:5" ht="18">
      <c r="A113" s="50" t="s">
        <v>73</v>
      </c>
      <c r="B113" s="50"/>
      <c r="C113" s="50"/>
      <c r="D113" s="50"/>
      <c r="E113" s="50"/>
    </row>
    <row r="114" spans="1:5" ht="15.75">
      <c r="A114" s="10" t="s">
        <v>1</v>
      </c>
      <c r="B114" s="11" t="s">
        <v>18</v>
      </c>
      <c r="C114" s="11" t="s">
        <v>2</v>
      </c>
      <c r="D114" s="30" t="s">
        <v>19</v>
      </c>
      <c r="E114" s="11" t="s">
        <v>20</v>
      </c>
    </row>
    <row r="115" spans="1:5" ht="14.25">
      <c r="A115" s="12">
        <v>1</v>
      </c>
      <c r="B115" s="23" t="s">
        <v>102</v>
      </c>
      <c r="C115" s="12" t="s">
        <v>38</v>
      </c>
      <c r="D115" s="14" t="s">
        <v>103</v>
      </c>
      <c r="E115" s="12">
        <v>1421.96</v>
      </c>
    </row>
    <row r="116" spans="1:5" ht="14.25">
      <c r="A116" s="12">
        <v>2</v>
      </c>
      <c r="B116" s="13" t="s">
        <v>76</v>
      </c>
      <c r="C116" s="12" t="s">
        <v>38</v>
      </c>
      <c r="D116" s="14"/>
      <c r="E116" s="12">
        <v>177.75</v>
      </c>
    </row>
    <row r="117" spans="1:5" ht="14.25">
      <c r="A117" s="12">
        <v>3</v>
      </c>
      <c r="B117" s="13"/>
      <c r="C117" s="12" t="s">
        <v>38</v>
      </c>
      <c r="D117" s="14"/>
      <c r="E117" s="12"/>
    </row>
    <row r="118" spans="1:5" ht="14.25">
      <c r="A118" s="12">
        <v>4</v>
      </c>
      <c r="B118" s="13"/>
      <c r="C118" s="12" t="s">
        <v>38</v>
      </c>
      <c r="D118" s="14"/>
      <c r="E118" s="12"/>
    </row>
    <row r="119" spans="1:5" ht="14.25">
      <c r="A119" s="12">
        <v>5</v>
      </c>
      <c r="B119" s="13"/>
      <c r="C119" s="12" t="s">
        <v>38</v>
      </c>
      <c r="D119" s="14"/>
      <c r="E119" s="12"/>
    </row>
    <row r="120" spans="1:5" ht="14.25">
      <c r="A120" s="12">
        <v>6</v>
      </c>
      <c r="B120" s="13"/>
      <c r="C120" s="12"/>
      <c r="D120" s="14"/>
      <c r="E120" s="12"/>
    </row>
    <row r="121" spans="1:5" ht="14.25">
      <c r="A121" s="12">
        <v>7</v>
      </c>
      <c r="B121" s="38"/>
      <c r="C121" s="12"/>
      <c r="D121" s="14"/>
      <c r="E121" s="12"/>
    </row>
    <row r="122" spans="1:5" ht="15">
      <c r="A122" s="16"/>
      <c r="B122" s="16" t="s">
        <v>26</v>
      </c>
      <c r="C122" s="16"/>
      <c r="D122" s="31"/>
      <c r="E122" s="16">
        <f>E115+E116+E117+E119+E118+E120+E121</f>
        <v>1599.71</v>
      </c>
    </row>
    <row r="124" spans="1:5" ht="15">
      <c r="A124" s="28"/>
      <c r="B124" s="28" t="s">
        <v>74</v>
      </c>
      <c r="C124" s="28"/>
      <c r="D124" s="39"/>
      <c r="E124" s="28">
        <f>E9+E18+E29+E37+E48+E60+E69+E78+E89+E100+E111+E122</f>
        <v>88474.60000000002</v>
      </c>
    </row>
  </sheetData>
  <sheetProtection selectLockedCells="1" selectUnlockedCells="1"/>
  <mergeCells count="12">
    <mergeCell ref="A62:E62"/>
    <mergeCell ref="A71:E71"/>
    <mergeCell ref="A80:E80"/>
    <mergeCell ref="A91:E91"/>
    <mergeCell ref="A102:E102"/>
    <mergeCell ref="A113:E113"/>
    <mergeCell ref="A1:E1"/>
    <mergeCell ref="B11:E11"/>
    <mergeCell ref="A20:E20"/>
    <mergeCell ref="A30:E30"/>
    <mergeCell ref="B39:E39"/>
    <mergeCell ref="A50:E5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58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2020-03-10T13:17:54Z</dcterms:modified>
  <cp:category/>
  <cp:version/>
  <cp:contentType/>
  <cp:contentStatus/>
</cp:coreProperties>
</file>